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32\1 výzva\"/>
    </mc:Choice>
  </mc:AlternateContent>
  <xr:revisionPtr revIDLastSave="0" documentId="13_ncr:1_{B47014A3-DAF6-43BB-BE35-1F69E5C5416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R13" i="1"/>
  <c r="R12" i="1"/>
  <c r="S16" i="1"/>
  <c r="R15" i="1"/>
  <c r="O12" i="1"/>
  <c r="O13" i="1"/>
  <c r="O14" i="1"/>
  <c r="O15" i="1"/>
  <c r="O16" i="1"/>
  <c r="R14" i="1"/>
  <c r="S14" i="1"/>
  <c r="H12" i="1"/>
  <c r="H13" i="1"/>
  <c r="H14" i="1"/>
  <c r="H15" i="1"/>
  <c r="H16" i="1"/>
  <c r="O11" i="1"/>
  <c r="R11" i="1"/>
  <c r="H11" i="1"/>
  <c r="O10" i="1"/>
  <c r="R10" i="1"/>
  <c r="S10" i="1"/>
  <c r="H10" i="1"/>
  <c r="R9" i="1"/>
  <c r="S9" i="1"/>
  <c r="O9" i="1"/>
  <c r="H9" i="1"/>
  <c r="S13" i="1" l="1"/>
  <c r="R16" i="1"/>
  <c r="S15" i="1"/>
  <c r="S12" i="1"/>
  <c r="H7" i="1"/>
  <c r="H8" i="1"/>
  <c r="S8" i="1" l="1"/>
  <c r="R8" i="1"/>
  <c r="O8" i="1"/>
  <c r="O7" i="1" l="1"/>
  <c r="P19" i="1" s="1"/>
  <c r="S7" i="1" l="1"/>
  <c r="R7" i="1"/>
  <c r="Q19" i="1" s="1"/>
</calcChain>
</file>

<file path=xl/sharedStrings.xml><?xml version="1.0" encoding="utf-8"?>
<sst xmlns="http://schemas.openxmlformats.org/spreadsheetml/2006/main" count="79" uniqueCount="60">
  <si>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</si>
  <si>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</si>
  <si>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</si>
  <si>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</si>
  <si>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</si>
  <si>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</si>
  <si>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</si>
  <si>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</si>
  <si>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</si>
  <si>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</si>
  <si>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</si>
  <si>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</si>
  <si>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</si>
  <si>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</si>
  <si>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>30125000-1 - Části a příslušenství fotokopírovacích strojů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</si>
  <si>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</si>
  <si>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</si>
  <si>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</si>
  <si>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</si>
  <si>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</si>
  <si>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</si>
  <si>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</si>
  <si>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</si>
  <si>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</si>
  <si>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</si>
  <si>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</si>
  <si>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</si>
  <si>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</si>
  <si>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</si>
  <si>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</si>
  <si>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21 dní</t>
  </si>
  <si>
    <t>Příloha č. 2 Kupní smlouvy - technická specifikace
Tonery (II.) 032 - 2024 (originální)</t>
  </si>
  <si>
    <t>ks</t>
  </si>
  <si>
    <t>Tiskový válec do tiskárny HP LaserJet Pro MFP 130 fw</t>
  </si>
  <si>
    <t>Originální cartridge. Výtěžnost 240 stran.</t>
  </si>
  <si>
    <t xml:space="preserve">Originální cartridge. Výtěžnost 200 stran. </t>
  </si>
  <si>
    <t xml:space="preserve"> Originální toner. Výtěžnost 40 000 stran.</t>
  </si>
  <si>
    <t xml:space="preserve"> Originální toner. Výtěžnost 24 000 stran.</t>
  </si>
  <si>
    <t xml:space="preserve"> Originální toner. Výtěžnost 30 000 stran.</t>
  </si>
  <si>
    <t>ANO</t>
  </si>
  <si>
    <t xml:space="preserve">3107 SGS-2022-034-PhDr. Stočes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</si>
  <si>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</si>
  <si>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</si>
  <si>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ŠUZ - David Koudela,
Tel.: 607 963 742</t>
  </si>
  <si>
    <t>Hrad Nečtiny 1,
Nečtiny 331 62,
Školicí a ubytovací zařízení Nečtiny</t>
  </si>
  <si>
    <t>Chodské náměstí 1, 
301 00 Plzeň,
Fakulta pedagogická - Katedra německého jazyka,
místnost CH 306</t>
  </si>
  <si>
    <t>IO - Bc. Klára Frausová,
Tel.: 735 713 962</t>
  </si>
  <si>
    <t>CIV - David Kratochvíl,
Tel.: 606 665 171</t>
  </si>
  <si>
    <t>Univerzitní 20, 
301 00 Plzeň,
Centrum informatizace a výpočetní techniky,
místnost UI 312</t>
  </si>
  <si>
    <r>
      <t xml:space="preserve">Toner do tiskárny HP LaserJet Pro MFP 130 fw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</si>
  <si>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1 600 stran.</t>
  </si>
  <si>
    <t>Originální tiskový válec. Výtěžnost až 12 000 stran.</t>
  </si>
  <si>
    <r>
      <t xml:space="preserve">Cartridge to tiskárny  HP 305 XL - </t>
    </r>
    <r>
      <rPr>
        <b/>
        <sz val="11"/>
        <color theme="1"/>
        <rFont val="Calibri"/>
        <family val="2"/>
        <charset val="238"/>
        <scheme val="minor"/>
      </rPr>
      <t xml:space="preserve">černá </t>
    </r>
  </si>
  <si>
    <r>
      <t>Cartridge to tiskárny HP 305 XL -</t>
    </r>
    <r>
      <rPr>
        <b/>
        <sz val="11"/>
        <color theme="1"/>
        <rFont val="Calibri"/>
        <family val="2"/>
        <charset val="238"/>
        <scheme val="minor"/>
      </rPr>
      <t xml:space="preserve"> tříbarevná </t>
    </r>
  </si>
  <si>
    <r>
      <t xml:space="preserve">Toner do kopírky TASKalfa 6054ci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</si>
  <si>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kopírky TASKalfa 6054ci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</si>
  <si>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>Toner do kopírky TASKalfa 6054ci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</si>
  <si>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kopírky TASKalfa 6054ci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</si>
  <si>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Toner do kopírky TASKalfa 6053ci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</si>
  <si>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kopírky Triumph Adler 6006ci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</si>
</sst>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69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0" fillId="4" borderId="13" xfId="0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left" vertical="center" wrapText="1" indent="1"/>
    </xf>
    <xf numFmtId="0" fontId="0" fillId="4" borderId="22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left" vertical="center" wrapText="1" indent="1"/>
    </xf>
    <xf numFmtId="0" fontId="0" fillId="4" borderId="24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0" fillId="4" borderId="18" xfId="0" applyFill="1" applyBorder="1" applyAlignment="1" applyProtection="1">
      <alignment horizontal="center" vertical="center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0" fillId="4" borderId="9" xfId="0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0" fillId="4" borderId="15" xfId="0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22" xfId="0" applyFont="1" applyFill="1" applyBorder="1" applyAlignment="1" applyProtection="1">
      <alignment horizontal="left" vertical="center" wrapText="1" indent="1"/>
      <protection locked="0"/>
    </xf>
    <xf numFmtId="0" fontId="14" fillId="5" borderId="24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6"/>
  <sheetViews>
    <sheetView tabSelected="1" topLeftCell="D4" zoomScaleNormal="100" workbookViewId="0">
      <selection activeCell="B18" sqref="B18:G18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62.85546875" style="5" customWidth="1"/>
    <col min="4" max="4" width="11.7109375" style="152" customWidth="1"/>
    <col min="5" max="5" width="11.28515625" style="4" customWidth="1"/>
    <col min="6" max="6" width="57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customWidth="1"/>
    <col min="12" max="12" width="36" style="6" customWidth="1"/>
    <col min="13" max="13" width="35.42578125" style="6" customWidth="1"/>
    <col min="14" max="14" width="25.7109375" style="5" customWidth="1"/>
    <col min="15" max="15" width="15.1406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31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6.5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18</v>
      </c>
      <c r="D6" s="31" t="s">
        <v>4</v>
      </c>
      <c r="E6" s="30" t="s">
        <v>19</v>
      </c>
      <c r="F6" s="30" t="s">
        <v>20</v>
      </c>
      <c r="G6" s="32" t="s">
        <v>5</v>
      </c>
      <c r="H6" s="30" t="s">
        <v>15</v>
      </c>
      <c r="I6" s="30" t="s">
        <v>21</v>
      </c>
      <c r="J6" s="30" t="s">
        <v>22</v>
      </c>
      <c r="K6" s="31" t="s">
        <v>42</v>
      </c>
      <c r="L6" s="33" t="s">
        <v>23</v>
      </c>
      <c r="M6" s="30" t="s">
        <v>26</v>
      </c>
      <c r="N6" s="30" t="s">
        <v>24</v>
      </c>
      <c r="O6" s="30" t="s">
        <v>25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27</v>
      </c>
      <c r="U6" s="30" t="s">
        <v>28</v>
      </c>
    </row>
    <row r="7" spans="2:21" ht="41.25" customHeight="1" thickTop="1" x14ac:dyDescent="0.25">
      <c r="B7" s="36">
        <v>1</v>
      </c>
      <c r="C7" s="37" t="s">
        <v>49</v>
      </c>
      <c r="D7" s="38">
        <v>6</v>
      </c>
      <c r="E7" s="39" t="s">
        <v>32</v>
      </c>
      <c r="F7" s="37" t="s">
        <v>50</v>
      </c>
      <c r="G7" s="155"/>
      <c r="H7" s="40" t="str">
        <f t="shared" ref="H7:H16" si="0">IF(P7&gt;1999,"ANO","NE")</f>
        <v>NE</v>
      </c>
      <c r="I7" s="41" t="s">
        <v>29</v>
      </c>
      <c r="J7" s="42" t="s">
        <v>41</v>
      </c>
      <c r="K7" s="43"/>
      <c r="L7" s="44" t="s">
        <v>43</v>
      </c>
      <c r="M7" s="44" t="s">
        <v>44</v>
      </c>
      <c r="N7" s="45" t="s">
        <v>30</v>
      </c>
      <c r="O7" s="46">
        <f>D7*P7</f>
        <v>10800</v>
      </c>
      <c r="P7" s="47">
        <v>1800</v>
      </c>
      <c r="Q7" s="162"/>
      <c r="R7" s="48">
        <f>D7*Q7</f>
        <v>0</v>
      </c>
      <c r="S7" s="49" t="str">
        <f t="shared" ref="S7" si="1">IF(ISNUMBER(Q7), IF(Q7&gt;P7,"NEVYHOVUJE","VYHOVUJE")," ")</f>
        <v xml:space="preserve"> </v>
      </c>
      <c r="T7" s="50"/>
      <c r="U7" s="39" t="s">
        <v>10</v>
      </c>
    </row>
    <row r="8" spans="2:21" ht="41.25" customHeight="1" thickBot="1" x14ac:dyDescent="0.3">
      <c r="B8" s="51">
        <v>2</v>
      </c>
      <c r="C8" s="52" t="s">
        <v>33</v>
      </c>
      <c r="D8" s="53">
        <v>4</v>
      </c>
      <c r="E8" s="54" t="s">
        <v>32</v>
      </c>
      <c r="F8" s="55" t="s">
        <v>51</v>
      </c>
      <c r="G8" s="156"/>
      <c r="H8" s="56" t="str">
        <f t="shared" si="0"/>
        <v>NE</v>
      </c>
      <c r="I8" s="57"/>
      <c r="J8" s="58"/>
      <c r="K8" s="59"/>
      <c r="L8" s="58"/>
      <c r="M8" s="58"/>
      <c r="N8" s="60"/>
      <c r="O8" s="61">
        <f t="shared" ref="O8:O16" si="2">D8*P8</f>
        <v>7600</v>
      </c>
      <c r="P8" s="62">
        <v>1900</v>
      </c>
      <c r="Q8" s="163"/>
      <c r="R8" s="63">
        <f t="shared" ref="R8" si="3">D8*Q8</f>
        <v>0</v>
      </c>
      <c r="S8" s="64" t="str">
        <f t="shared" ref="S8" si="4">IF(ISNUMBER(Q8), IF(Q8&gt;P8,"NEVYHOVUJE","VYHOVUJE")," ")</f>
        <v xml:space="preserve"> </v>
      </c>
      <c r="T8" s="65"/>
      <c r="U8" s="54" t="s">
        <v>14</v>
      </c>
    </row>
    <row r="9" spans="2:21" ht="41.25" customHeight="1" x14ac:dyDescent="0.25">
      <c r="B9" s="66">
        <v>3</v>
      </c>
      <c r="C9" s="67" t="s">
        <v>52</v>
      </c>
      <c r="D9" s="68">
        <v>1</v>
      </c>
      <c r="E9" s="69" t="s">
        <v>32</v>
      </c>
      <c r="F9" s="70" t="s">
        <v>34</v>
      </c>
      <c r="G9" s="157"/>
      <c r="H9" s="71" t="str">
        <f t="shared" si="0"/>
        <v>NE</v>
      </c>
      <c r="I9" s="72" t="s">
        <v>29</v>
      </c>
      <c r="J9" s="73" t="s">
        <v>39</v>
      </c>
      <c r="K9" s="74" t="s">
        <v>40</v>
      </c>
      <c r="L9" s="72" t="s">
        <v>46</v>
      </c>
      <c r="M9" s="72" t="s">
        <v>45</v>
      </c>
      <c r="N9" s="75" t="s">
        <v>30</v>
      </c>
      <c r="O9" s="76">
        <f t="shared" si="2"/>
        <v>550</v>
      </c>
      <c r="P9" s="77">
        <v>550</v>
      </c>
      <c r="Q9" s="164"/>
      <c r="R9" s="78">
        <f t="shared" ref="R9" si="5">D9*Q9</f>
        <v>0</v>
      </c>
      <c r="S9" s="79" t="str">
        <f t="shared" ref="S9" si="6">IF(ISNUMBER(Q9), IF(Q9&gt;P9,"NEVYHOVUJE","VYHOVUJE")," ")</f>
        <v xml:space="preserve"> </v>
      </c>
      <c r="T9" s="80"/>
      <c r="U9" s="80" t="s">
        <v>11</v>
      </c>
    </row>
    <row r="10" spans="2:21" ht="41.25" customHeight="1" thickBot="1" x14ac:dyDescent="0.3">
      <c r="B10" s="81">
        <v>4</v>
      </c>
      <c r="C10" s="82" t="s">
        <v>53</v>
      </c>
      <c r="D10" s="83">
        <v>1</v>
      </c>
      <c r="E10" s="84" t="s">
        <v>32</v>
      </c>
      <c r="F10" s="85" t="s">
        <v>35</v>
      </c>
      <c r="G10" s="158"/>
      <c r="H10" s="86" t="str">
        <f t="shared" si="0"/>
        <v>NE</v>
      </c>
      <c r="I10" s="87"/>
      <c r="J10" s="58"/>
      <c r="K10" s="59"/>
      <c r="L10" s="57"/>
      <c r="M10" s="57"/>
      <c r="N10" s="60"/>
      <c r="O10" s="88">
        <f t="shared" si="2"/>
        <v>500</v>
      </c>
      <c r="P10" s="89">
        <v>500</v>
      </c>
      <c r="Q10" s="165"/>
      <c r="R10" s="90">
        <f t="shared" ref="R10" si="7">D10*Q10</f>
        <v>0</v>
      </c>
      <c r="S10" s="91" t="str">
        <f t="shared" ref="S10" si="8">IF(ISNUMBER(Q10), IF(Q10&gt;P10,"NEVYHOVUJE","VYHOVUJE")," ")</f>
        <v xml:space="preserve"> </v>
      </c>
      <c r="T10" s="92"/>
      <c r="U10" s="92"/>
    </row>
    <row r="11" spans="2:21" ht="41.25" customHeight="1" x14ac:dyDescent="0.25">
      <c r="B11" s="93">
        <v>5</v>
      </c>
      <c r="C11" s="94" t="s">
        <v>54</v>
      </c>
      <c r="D11" s="95">
        <v>16</v>
      </c>
      <c r="E11" s="96" t="s">
        <v>32</v>
      </c>
      <c r="F11" s="97" t="s">
        <v>36</v>
      </c>
      <c r="G11" s="159"/>
      <c r="H11" s="98" t="str">
        <f t="shared" si="0"/>
        <v>ANO</v>
      </c>
      <c r="I11" s="72" t="s">
        <v>29</v>
      </c>
      <c r="J11" s="72" t="s">
        <v>41</v>
      </c>
      <c r="K11" s="74"/>
      <c r="L11" s="72" t="s">
        <v>47</v>
      </c>
      <c r="M11" s="72" t="s">
        <v>48</v>
      </c>
      <c r="N11" s="75" t="s">
        <v>30</v>
      </c>
      <c r="O11" s="99">
        <f t="shared" si="2"/>
        <v>33600</v>
      </c>
      <c r="P11" s="100">
        <v>2100</v>
      </c>
      <c r="Q11" s="166"/>
      <c r="R11" s="101">
        <f t="shared" ref="R11" si="9">D11*Q11</f>
        <v>0</v>
      </c>
      <c r="S11" s="102" t="str">
        <f t="shared" ref="S11" si="10">IF(ISNUMBER(Q11), IF(Q11&gt;P11,"NEVYHOVUJE","VYHOVUJE")," ")</f>
        <v xml:space="preserve"> </v>
      </c>
      <c r="T11" s="65"/>
      <c r="U11" s="65" t="s">
        <v>10</v>
      </c>
    </row>
    <row r="12" spans="2:21" ht="41.25" customHeight="1" x14ac:dyDescent="0.25">
      <c r="B12" s="103">
        <v>6</v>
      </c>
      <c r="C12" s="104" t="s">
        <v>55</v>
      </c>
      <c r="D12" s="105">
        <v>4</v>
      </c>
      <c r="E12" s="106" t="s">
        <v>32</v>
      </c>
      <c r="F12" s="107" t="s">
        <v>37</v>
      </c>
      <c r="G12" s="160"/>
      <c r="H12" s="108" t="str">
        <f t="shared" si="0"/>
        <v>ANO</v>
      </c>
      <c r="I12" s="109"/>
      <c r="J12" s="109"/>
      <c r="K12" s="110"/>
      <c r="L12" s="111"/>
      <c r="M12" s="111"/>
      <c r="N12" s="112"/>
      <c r="O12" s="113">
        <f t="shared" si="2"/>
        <v>15200</v>
      </c>
      <c r="P12" s="114">
        <v>3800</v>
      </c>
      <c r="Q12" s="167"/>
      <c r="R12" s="115">
        <f t="shared" ref="R12:R16" si="11">D12*Q12</f>
        <v>0</v>
      </c>
      <c r="S12" s="116" t="str">
        <f t="shared" ref="S12:S16" si="12">IF(ISNUMBER(Q12), IF(Q12&gt;P12,"NEVYHOVUJE","VYHOVUJE")," ")</f>
        <v xml:space="preserve"> </v>
      </c>
      <c r="T12" s="65"/>
      <c r="U12" s="65"/>
    </row>
    <row r="13" spans="2:21" ht="41.25" customHeight="1" x14ac:dyDescent="0.25">
      <c r="B13" s="103">
        <v>7</v>
      </c>
      <c r="C13" s="104" t="s">
        <v>56</v>
      </c>
      <c r="D13" s="105">
        <v>4</v>
      </c>
      <c r="E13" s="106" t="s">
        <v>32</v>
      </c>
      <c r="F13" s="107" t="s">
        <v>37</v>
      </c>
      <c r="G13" s="160"/>
      <c r="H13" s="108" t="str">
        <f t="shared" si="0"/>
        <v>ANO</v>
      </c>
      <c r="I13" s="109"/>
      <c r="J13" s="109"/>
      <c r="K13" s="110"/>
      <c r="L13" s="111"/>
      <c r="M13" s="111"/>
      <c r="N13" s="112"/>
      <c r="O13" s="113">
        <f t="shared" si="2"/>
        <v>15200</v>
      </c>
      <c r="P13" s="114">
        <v>3800</v>
      </c>
      <c r="Q13" s="167"/>
      <c r="R13" s="115">
        <f t="shared" si="11"/>
        <v>0</v>
      </c>
      <c r="S13" s="116" t="str">
        <f t="shared" si="12"/>
        <v xml:space="preserve"> </v>
      </c>
      <c r="T13" s="65"/>
      <c r="U13" s="65"/>
    </row>
    <row r="14" spans="2:21" ht="41.25" customHeight="1" x14ac:dyDescent="0.25">
      <c r="B14" s="103">
        <v>8</v>
      </c>
      <c r="C14" s="104" t="s">
        <v>57</v>
      </c>
      <c r="D14" s="105">
        <v>4</v>
      </c>
      <c r="E14" s="106" t="s">
        <v>32</v>
      </c>
      <c r="F14" s="107" t="s">
        <v>37</v>
      </c>
      <c r="G14" s="160"/>
      <c r="H14" s="108" t="str">
        <f t="shared" si="0"/>
        <v>ANO</v>
      </c>
      <c r="I14" s="109"/>
      <c r="J14" s="109"/>
      <c r="K14" s="110"/>
      <c r="L14" s="111"/>
      <c r="M14" s="111"/>
      <c r="N14" s="112"/>
      <c r="O14" s="113">
        <f t="shared" si="2"/>
        <v>15200</v>
      </c>
      <c r="P14" s="114">
        <v>3800</v>
      </c>
      <c r="Q14" s="167"/>
      <c r="R14" s="115">
        <f t="shared" si="11"/>
        <v>0</v>
      </c>
      <c r="S14" s="116" t="str">
        <f t="shared" si="12"/>
        <v xml:space="preserve"> </v>
      </c>
      <c r="T14" s="65"/>
      <c r="U14" s="65"/>
    </row>
    <row r="15" spans="2:21" ht="41.25" customHeight="1" x14ac:dyDescent="0.25">
      <c r="B15" s="103">
        <v>9</v>
      </c>
      <c r="C15" s="104" t="s">
        <v>58</v>
      </c>
      <c r="D15" s="105">
        <v>5</v>
      </c>
      <c r="E15" s="106" t="s">
        <v>32</v>
      </c>
      <c r="F15" s="107" t="s">
        <v>38</v>
      </c>
      <c r="G15" s="160"/>
      <c r="H15" s="108" t="str">
        <f t="shared" si="0"/>
        <v>NE</v>
      </c>
      <c r="I15" s="109"/>
      <c r="J15" s="109"/>
      <c r="K15" s="110"/>
      <c r="L15" s="111"/>
      <c r="M15" s="111"/>
      <c r="N15" s="112"/>
      <c r="O15" s="113">
        <f t="shared" si="2"/>
        <v>7500</v>
      </c>
      <c r="P15" s="114">
        <v>1500</v>
      </c>
      <c r="Q15" s="167"/>
      <c r="R15" s="115">
        <f t="shared" si="11"/>
        <v>0</v>
      </c>
      <c r="S15" s="116" t="str">
        <f t="shared" si="12"/>
        <v xml:space="preserve"> </v>
      </c>
      <c r="T15" s="65"/>
      <c r="U15" s="65"/>
    </row>
    <row r="16" spans="2:21" ht="41.25" customHeight="1" thickBot="1" x14ac:dyDescent="0.3">
      <c r="B16" s="117">
        <v>10</v>
      </c>
      <c r="C16" s="118" t="s">
        <v>59</v>
      </c>
      <c r="D16" s="119">
        <v>5</v>
      </c>
      <c r="E16" s="120" t="s">
        <v>32</v>
      </c>
      <c r="F16" s="121" t="s">
        <v>38</v>
      </c>
      <c r="G16" s="161"/>
      <c r="H16" s="122" t="str">
        <f t="shared" si="0"/>
        <v>ANO</v>
      </c>
      <c r="I16" s="123"/>
      <c r="J16" s="123"/>
      <c r="K16" s="124"/>
      <c r="L16" s="125"/>
      <c r="M16" s="125"/>
      <c r="N16" s="126"/>
      <c r="O16" s="127">
        <f t="shared" si="2"/>
        <v>10500</v>
      </c>
      <c r="P16" s="128">
        <v>2100</v>
      </c>
      <c r="Q16" s="168"/>
      <c r="R16" s="129">
        <f t="shared" si="11"/>
        <v>0</v>
      </c>
      <c r="S16" s="130" t="str">
        <f t="shared" si="12"/>
        <v xml:space="preserve"> </v>
      </c>
      <c r="T16" s="131"/>
      <c r="U16" s="131"/>
    </row>
    <row r="17" spans="2:21" ht="16.5" thickTop="1" thickBot="1" x14ac:dyDescent="0.3">
      <c r="C17" s="6"/>
      <c r="D17" s="6"/>
      <c r="E17" s="6"/>
      <c r="F17" s="6"/>
      <c r="G17" s="6"/>
      <c r="H17" s="6"/>
      <c r="I17" s="6"/>
      <c r="J17" s="6"/>
      <c r="N17" s="6"/>
      <c r="O17" s="6"/>
      <c r="R17" s="132"/>
    </row>
    <row r="18" spans="2:21" ht="60.75" customHeight="1" thickTop="1" thickBot="1" x14ac:dyDescent="0.3">
      <c r="B18" s="133" t="s">
        <v>16</v>
      </c>
      <c r="C18" s="134"/>
      <c r="D18" s="134"/>
      <c r="E18" s="134"/>
      <c r="F18" s="134"/>
      <c r="G18" s="134"/>
      <c r="H18" s="135"/>
      <c r="I18" s="136"/>
      <c r="J18" s="136"/>
      <c r="K18" s="136"/>
      <c r="L18" s="12"/>
      <c r="M18" s="12"/>
      <c r="N18" s="137"/>
      <c r="O18" s="137"/>
      <c r="P18" s="138" t="s">
        <v>12</v>
      </c>
      <c r="Q18" s="139" t="s">
        <v>13</v>
      </c>
      <c r="R18" s="140"/>
      <c r="S18" s="141"/>
      <c r="T18" s="28"/>
      <c r="U18" s="142"/>
    </row>
    <row r="19" spans="2:21" ht="33.75" customHeight="1" thickTop="1" thickBot="1" x14ac:dyDescent="0.3">
      <c r="B19" s="143" t="s">
        <v>17</v>
      </c>
      <c r="C19" s="144"/>
      <c r="D19" s="144"/>
      <c r="E19" s="144"/>
      <c r="F19" s="144"/>
      <c r="G19" s="144"/>
      <c r="H19" s="145"/>
      <c r="I19" s="146"/>
      <c r="L19" s="8"/>
      <c r="M19" s="8"/>
      <c r="N19" s="147"/>
      <c r="O19" s="147"/>
      <c r="P19" s="148">
        <f>SUM(O7:O16)</f>
        <v>116650</v>
      </c>
      <c r="Q19" s="149">
        <f>SUM(R7:R16)</f>
        <v>0</v>
      </c>
      <c r="R19" s="150"/>
      <c r="S19" s="151"/>
    </row>
    <row r="20" spans="2:21" ht="14.25" customHeight="1" thickTop="1" x14ac:dyDescent="0.25"/>
    <row r="21" spans="2:21" ht="14.25" customHeight="1" x14ac:dyDescent="0.25">
      <c r="B21" s="153"/>
    </row>
    <row r="22" spans="2:21" ht="14.25" customHeight="1" x14ac:dyDescent="0.25">
      <c r="B22" s="154"/>
      <c r="C22" s="153"/>
    </row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nfgkoL40zic6VHP6T+oJceJCja/G2Mh72vwGqsOXZ3JiNLnPRGBM6xNiTHto8mF6c/XTV02sQTYkgxACOe89qQ==" saltValue="Cs3tk5TdRVljc+7fzYozpw==" spinCount="100000" sheet="1" objects="1" scenarios="1"/>
  <mergeCells count="29">
    <mergeCell ref="K7:K8"/>
    <mergeCell ref="J9:J10"/>
    <mergeCell ref="K9:K10"/>
    <mergeCell ref="J11:J16"/>
    <mergeCell ref="K11:K16"/>
    <mergeCell ref="T7:T8"/>
    <mergeCell ref="N11:N16"/>
    <mergeCell ref="N9:N10"/>
    <mergeCell ref="N7:N8"/>
    <mergeCell ref="T11:T16"/>
    <mergeCell ref="T9:T10"/>
    <mergeCell ref="U9:U10"/>
    <mergeCell ref="U11:U16"/>
    <mergeCell ref="B1:C1"/>
    <mergeCell ref="B19:G19"/>
    <mergeCell ref="Q19:S19"/>
    <mergeCell ref="B18:G18"/>
    <mergeCell ref="Q18:S18"/>
    <mergeCell ref="G3:N3"/>
    <mergeCell ref="L7:L8"/>
    <mergeCell ref="M7:M8"/>
    <mergeCell ref="L9:L10"/>
    <mergeCell ref="M9:M10"/>
    <mergeCell ref="L11:L16"/>
    <mergeCell ref="M11:M16"/>
    <mergeCell ref="I11:I16"/>
    <mergeCell ref="I9:I10"/>
    <mergeCell ref="I7:I8"/>
    <mergeCell ref="J7:J8"/>
  </mergeCells>
  <conditionalFormatting sqref="B7:B16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6">
    <cfRule type="containsBlanks" dxfId="9" priority="2">
      <formula>LEN(TRIM(D7))=0</formula>
    </cfRule>
  </conditionalFormatting>
  <conditionalFormatting sqref="G7:G16 Q7:Q16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6">
    <cfRule type="notContainsBlanks" dxfId="5" priority="29">
      <formula>LEN(TRIM(G7))&gt;0</formula>
    </cfRule>
  </conditionalFormatting>
  <conditionalFormatting sqref="H7:H16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6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6" xr:uid="{00000000-0002-0000-0000-000001000000}">
      <formula1>"ANO,NE"</formula1>
    </dataValidation>
    <dataValidation type="list" showInputMessage="1" showErrorMessage="1" sqref="E7:E16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2024-05-17T10:12:14Z</cp:lastPrinted>
  <dcterms:created xsi:type="dcterms:W3CDTF">2014-03-05T12:43:32Z</dcterms:created>
  <dcterms:modified xsi:type="dcterms:W3CDTF">2024-05-17T10:40:12Z</dcterms:modified>
</cp:coreProperties>
</file>